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дома\тарифы\2023\"/>
    </mc:Choice>
  </mc:AlternateContent>
  <bookViews>
    <workbookView xWindow="480" yWindow="195" windowWidth="27795" windowHeight="11955"/>
  </bookViews>
  <sheets>
    <sheet name="12 мес по мес" sheetId="2" r:id="rId1"/>
  </sheets>
  <calcPr calcId="162913" refMode="R1C1"/>
</workbook>
</file>

<file path=xl/calcChain.xml><?xml version="1.0" encoding="utf-8"?>
<calcChain xmlns="http://schemas.openxmlformats.org/spreadsheetml/2006/main">
  <c r="J30" i="2" l="1"/>
  <c r="H28" i="2"/>
  <c r="J28" i="2" s="1"/>
  <c r="H19" i="2" l="1"/>
  <c r="J19" i="2" s="1"/>
  <c r="H25" i="2" l="1"/>
  <c r="J26" i="2" s="1"/>
  <c r="H23" i="2"/>
  <c r="J23" i="2" s="1"/>
  <c r="H21" i="2"/>
  <c r="J21" i="2" s="1"/>
  <c r="H16" i="2"/>
  <c r="J17" i="2" s="1"/>
  <c r="H13" i="2"/>
  <c r="J14" i="2" s="1"/>
  <c r="H10" i="2"/>
  <c r="J11" i="2" s="1"/>
  <c r="H8" i="2"/>
  <c r="J8" i="2" s="1"/>
  <c r="H6" i="2"/>
  <c r="J7" i="2" s="1"/>
  <c r="K29" i="2" l="1"/>
  <c r="J34" i="2"/>
  <c r="H31" i="2"/>
  <c r="H34" i="2" s="1"/>
  <c r="H32" i="2" l="1"/>
</calcChain>
</file>

<file path=xl/sharedStrings.xml><?xml version="1.0" encoding="utf-8"?>
<sst xmlns="http://schemas.openxmlformats.org/spreadsheetml/2006/main" count="54" uniqueCount="46">
  <si>
    <t>Приложение №_____ к протоколу общего собрания</t>
  </si>
  <si>
    <t>Наименование работ</t>
  </si>
  <si>
    <t>Единица измерения</t>
  </si>
  <si>
    <t>Цена , руб/за единицу</t>
  </si>
  <si>
    <t>Объем</t>
  </si>
  <si>
    <t>Кол-во</t>
  </si>
  <si>
    <t>I. Санитарные работы по содержанию помещений общего пользования</t>
  </si>
  <si>
    <t>I.I.</t>
  </si>
  <si>
    <t>Мытье лесничных площадок и маршей, в том числе:</t>
  </si>
  <si>
    <t>м2</t>
  </si>
  <si>
    <t>Подметание полов во всех помещениях общего пользования (л/марши и площадки),Генеральная уборка (помывка окон и стен),Влажная уборка полов мест общего пользования</t>
  </si>
  <si>
    <t>I.II.</t>
  </si>
  <si>
    <t>Дератизация, дезинсекция (мест общего пользования)</t>
  </si>
  <si>
    <t xml:space="preserve">II. Обслуживание объектов внешнего благоустройства </t>
  </si>
  <si>
    <t xml:space="preserve">II. </t>
  </si>
  <si>
    <t>Уборка территории с неусовершенствованным покрытием 1класса, в т.ч.</t>
  </si>
  <si>
    <t>Подметание  территории с усовершенствованным и неусовершенствованным покрытием в летний период,Сезонное выкашивание травы, Уборка мусора в летний период, Очистка урн,Уборка площадки перед входом в подъезд, Очистка участка территории после механизированной уборки (в холодный период), Очистка территории от уплотненного снега и наледи, Очистка отмостков от уплотненного снега и наледи,Подметание территории с усовершенствованным покрытием в зимний период, Сдвижка и подметание снега при снегопаде,Посыпка территории песком (тротуар перед подъездом), с учетом доставки и стоимости песка</t>
  </si>
  <si>
    <t>III. Подготовка многоквартирного дома к сезонной эксплуатации</t>
  </si>
  <si>
    <t>III.</t>
  </si>
  <si>
    <t>Техническое обслуживание инженерных сетей, входящих в состав общего имущества МКД, в т.ч.</t>
  </si>
  <si>
    <t>Ревизия арматуры на внутридомовых системах;консервация и расконсервация системы отопления, проверка систем; консервация и расконсервация системы горячего водоснабжения; проверка систем центрального отопления в момент расконсервирования.;Проверка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МКД; при выявлении нарушений в отопительный период - незамедлительный ремонт</t>
  </si>
  <si>
    <t>IV. Проведение технических осмотров, обслуживание и устранение незначительных неисправностей</t>
  </si>
  <si>
    <t>IV.</t>
  </si>
  <si>
    <t>Осмотр мест общего пользования и подвальных помещений, в т.ч.</t>
  </si>
  <si>
    <t>V. Обслуживание общедомовых приборов учета</t>
  </si>
  <si>
    <t>шт.</t>
  </si>
  <si>
    <t>VIII.  Управление многоквартирным домом</t>
  </si>
  <si>
    <t xml:space="preserve">Согласно локально-сметного расчета сумма                                   </t>
  </si>
  <si>
    <t>Всего в месяц</t>
  </si>
  <si>
    <t>тариф, руб с кв.м. жилой площади</t>
  </si>
  <si>
    <r>
      <t xml:space="preserve">Утвеждено: </t>
    </r>
    <r>
      <rPr>
        <u/>
        <sz val="11"/>
        <color indexed="8"/>
        <rFont val="Times New Roman"/>
        <family val="1"/>
        <charset val="204"/>
      </rPr>
      <t>решением общего собрания собственников</t>
    </r>
  </si>
  <si>
    <t>Председатель совета МКД ______________________</t>
  </si>
  <si>
    <t>ВСЕГО 12 месяцев</t>
  </si>
  <si>
    <t xml:space="preserve">VII. Аварийно - диспетчерская служба </t>
  </si>
  <si>
    <t>Площадь МКД</t>
  </si>
  <si>
    <t>Стоимость работ и услуг (руб/12 мес.)</t>
  </si>
  <si>
    <t xml:space="preserve">IX.  Текущий ремонт общего имущества </t>
  </si>
  <si>
    <t>Обслуживание общедомовых приборов учета (без стоимости работ по поверке узла учета)</t>
  </si>
  <si>
    <t>Регистрация и выполненине заявок собственников, ведение журнала заявок,взаимодействие с иными АДС и с ЕДДС. Устранение аварийных ситуаций на инженерном оборудовании общего имущества МКД: ликвидация засоров внутридомовой системы водоотведения; устранение аварийных повреждений систем ХВС, ГВС, системы отопления (с заменой аварийных стояков и радиаторов (радиатор приобретает собственник) после коммисионного обследования),воотведения, электроснабжения;замена электрических ламп в подъезде.</t>
  </si>
  <si>
    <t>IX. Руководство МКД</t>
  </si>
  <si>
    <t>Осуществление контроля за исполнением условий договора  управляющей организацией с компенсацией расходов  совету МКД</t>
  </si>
  <si>
    <t>VI. Обслуживание  ВДГО</t>
  </si>
  <si>
    <t>Обслуживание ВДГО</t>
  </si>
  <si>
    <t xml:space="preserve">Проведение технических осмотров и устранение незначительных неисправностей в системах вентиляции. Проведение технических осмотров, обслуживание  и устранение незначительных неисправностей электротехнических устройств.Проведение технических осмотров на внутриквартирных и внутридомовых системах водоснабжения , теплоснабжения и канализации, с целью контроля работы оборудования, правильности эксплуатации помещения, предупредительного ремонта, консультации собственников по правильному пользованию внутридомовым оборудованием. Обслуживание и устранение незначительных неисправностей на общестроительных конструкциях, проверка и поддержание в исправном состоянии входов в подвалы, контроль за замками, проверка и поддержание температурно-влажносного режима подвала, очистка, контроль за гидроизоляцией фундамента, контроль за стенами, перекрытиями, лестницами, окнами и полами в местах общего пользования, фасадом,внутренней отделки (подъездов), проверка кровли на отсутствие протечек и их устранение, очистка кровли от мусора, сосулек. </t>
  </si>
  <si>
    <t>Перечень и стоимость работ и услуг по содержанию и ремонту общего имущества в МКД по адресу:                                                                     г.Бузулук, 3 микрорайон, д. 9а на период с 01.01.2023г. по 31.12.2023г. (12 месяцев)</t>
  </si>
  <si>
    <t> Хранение и ведение технической документации по МКД; проведение технических осмотров МКД; заключение договоров с подрядными организациями на выполнение работ по содержанию и ремонту ОИ МКД; Заключение договоров с РСО на поставку КР для нужд ОИ МКД. Осуществление контроля:- за качеством выполнения работ по содержанию и ремонту ОИ МКД; - за обеспечением потребителей коммунальными услугами установленного уровня качества в объеме, соответствующем при установлении условий и порядка владения, пользования, и распоряжения общей собственностью; Обеспечение соблюдения прав и законных интересов собственников помещений в МКД при установлении условий и порядка владения, пользования и распоряжения общей собственность;Представление законных интересов собственников помещений в МКД; Установление фактов причинения вреда имуществу;Начисление платежей гражданам за ЖКУ по тарифам;Сбор платежей с граждан за потребленные ЖКУ;Проведение мероприятий с должниками за потребленные ЖКУ;Проведение мероприятий с должниками за потребленные ЖКУ;Проведение расчетов с поставщиками и подрядными организациями ЖКУ;Проведение работ по согласованию объемов и стоимости предъявленных поставщиками  и подрядными организациями ЖКУ;Изменение платы за коммунальные услуги при предоставлении коммунальных услуг ненадлежащего качества и(или) перерывами, превышающими установленную продолжительность;Изменение платы за жилищные услуги при отсутствии граждан по месту жительства в соответствии законодательством;Предоставление устных и письменных разъяснений гражданам (нанимателям, собственникам жилых помещений и членам их семей) о порядке пользовании жилыми помещениями и общим имуществом МКД;Осуществление регистрационного учета граждан, выдача справок по месту требования;Информирование граждан – собственников жилых помещений об изменении тарифов на ЖКУ;Подговка предложений о проведении капитального ремонта МКД.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</si>
</sst>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8" fillId="0" borderId="0" xfId="0" applyFont="1" applyBorder="1" applyAlignment="1"/>
    <xf numFmtId="0" fontId="6" fillId="0" borderId="40" xfId="0" applyFont="1" applyBorder="1" applyAlignment="1">
      <alignment horizontal="center" vertical="center" wrapText="1"/>
    </xf>
    <xf numFmtId="2" fontId="0" fillId="0" borderId="0" xfId="0" applyNumberFormat="1"/>
    <xf numFmtId="2" fontId="2" fillId="0" borderId="0" xfId="0" applyNumberFormat="1" applyFont="1"/>
    <xf numFmtId="0" fontId="4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2" fontId="2" fillId="0" borderId="7" xfId="0" applyNumberFormat="1" applyFont="1" applyBorder="1"/>
    <xf numFmtId="2" fontId="0" fillId="0" borderId="7" xfId="0" applyNumberFormat="1" applyBorder="1"/>
    <xf numFmtId="0" fontId="0" fillId="0" borderId="7" xfId="0" applyBorder="1"/>
    <xf numFmtId="0" fontId="2" fillId="0" borderId="7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2" borderId="0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2" borderId="5" xfId="1" applyBorder="1" applyAlignment="1">
      <alignment horizontal="center" vertical="center" wrapText="1"/>
    </xf>
    <xf numFmtId="0" fontId="1" fillId="2" borderId="22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2" borderId="24" xfId="1" applyBorder="1" applyAlignment="1">
      <alignment horizontal="center" vertical="center"/>
    </xf>
    <xf numFmtId="0" fontId="1" fillId="2" borderId="45" xfId="1" applyBorder="1" applyAlignment="1">
      <alignment horizontal="center" vertical="center"/>
    </xf>
    <xf numFmtId="0" fontId="1" fillId="2" borderId="25" xfId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1" fillId="2" borderId="5" xfId="1" applyBorder="1" applyAlignment="1">
      <alignment horizontal="center" vertical="center"/>
    </xf>
    <xf numFmtId="0" fontId="1" fillId="2" borderId="22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2" fontId="4" fillId="0" borderId="5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0" fillId="0" borderId="22" xfId="0" applyBorder="1" applyAlignment="1">
      <alignment horizontal="right"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36" sqref="A1:I36"/>
    </sheetView>
  </sheetViews>
  <sheetFormatPr defaultRowHeight="15" x14ac:dyDescent="0.25"/>
  <cols>
    <col min="1" max="1" width="4.7109375" customWidth="1"/>
    <col min="3" max="3" width="52.28515625" customWidth="1"/>
    <col min="9" max="9" width="9.5703125" customWidth="1"/>
  </cols>
  <sheetData>
    <row r="1" spans="1:10" x14ac:dyDescent="0.25">
      <c r="A1" s="1"/>
      <c r="B1" s="1"/>
      <c r="C1" s="1" t="s">
        <v>0</v>
      </c>
      <c r="D1" s="1"/>
      <c r="E1" s="1"/>
      <c r="F1" s="1"/>
      <c r="G1" s="1"/>
      <c r="H1" s="1"/>
      <c r="I1" s="1"/>
    </row>
    <row r="2" spans="1:10" x14ac:dyDescent="0.25">
      <c r="A2" s="29" t="s">
        <v>44</v>
      </c>
      <c r="B2" s="29"/>
      <c r="C2" s="29"/>
      <c r="D2" s="29"/>
      <c r="E2" s="29"/>
      <c r="F2" s="29"/>
      <c r="G2" s="29"/>
      <c r="H2" s="30"/>
      <c r="I2" s="30"/>
    </row>
    <row r="3" spans="1:10" x14ac:dyDescent="0.25">
      <c r="A3" s="30"/>
      <c r="B3" s="30"/>
      <c r="C3" s="30"/>
      <c r="D3" s="30"/>
      <c r="E3" s="30"/>
      <c r="F3" s="30"/>
      <c r="G3" s="30"/>
      <c r="H3" s="30"/>
      <c r="I3" s="30"/>
    </row>
    <row r="4" spans="1:10" ht="39" x14ac:dyDescent="0.25">
      <c r="A4" s="31" t="s">
        <v>1</v>
      </c>
      <c r="B4" s="32"/>
      <c r="C4" s="33"/>
      <c r="D4" s="2" t="s">
        <v>2</v>
      </c>
      <c r="E4" s="3" t="s">
        <v>3</v>
      </c>
      <c r="F4" s="3" t="s">
        <v>4</v>
      </c>
      <c r="G4" s="4" t="s">
        <v>5</v>
      </c>
      <c r="H4" s="34" t="s">
        <v>35</v>
      </c>
      <c r="I4" s="35"/>
    </row>
    <row r="5" spans="1:10" ht="18" customHeight="1" x14ac:dyDescent="0.25">
      <c r="A5" s="36" t="s">
        <v>6</v>
      </c>
      <c r="B5" s="37"/>
      <c r="C5" s="37"/>
      <c r="D5" s="37"/>
      <c r="E5" s="37"/>
      <c r="F5" s="37"/>
      <c r="G5" s="37"/>
      <c r="H5" s="37"/>
      <c r="I5" s="38"/>
      <c r="J5" s="19"/>
    </row>
    <row r="6" spans="1:10" x14ac:dyDescent="0.25">
      <c r="A6" s="5" t="s">
        <v>7</v>
      </c>
      <c r="B6" s="39" t="s">
        <v>8</v>
      </c>
      <c r="C6" s="40"/>
      <c r="D6" s="41" t="s">
        <v>9</v>
      </c>
      <c r="E6" s="43">
        <v>5.2</v>
      </c>
      <c r="F6" s="43">
        <v>532.1</v>
      </c>
      <c r="G6" s="43">
        <v>49</v>
      </c>
      <c r="H6" s="45">
        <f>SUM(E6*F6*G6)</f>
        <v>135579.08000000002</v>
      </c>
      <c r="I6" s="46"/>
      <c r="J6" s="19"/>
    </row>
    <row r="7" spans="1:10" ht="54" customHeight="1" x14ac:dyDescent="0.25">
      <c r="A7" s="49" t="s">
        <v>10</v>
      </c>
      <c r="B7" s="50"/>
      <c r="C7" s="51"/>
      <c r="D7" s="42"/>
      <c r="E7" s="44"/>
      <c r="F7" s="44"/>
      <c r="G7" s="44"/>
      <c r="H7" s="47"/>
      <c r="I7" s="48"/>
      <c r="J7" s="20">
        <f>H6/12/4347.5</f>
        <v>2.5987939428790496</v>
      </c>
    </row>
    <row r="8" spans="1:10" x14ac:dyDescent="0.25">
      <c r="A8" s="6" t="s">
        <v>11</v>
      </c>
      <c r="B8" s="52" t="s">
        <v>12</v>
      </c>
      <c r="C8" s="53"/>
      <c r="D8" s="7" t="s">
        <v>9</v>
      </c>
      <c r="E8" s="8">
        <v>4.5999999999999996</v>
      </c>
      <c r="F8" s="8">
        <v>1003.9</v>
      </c>
      <c r="G8" s="9">
        <v>2</v>
      </c>
      <c r="H8" s="45">
        <f>SUM(E8*F8*G8)</f>
        <v>9235.8799999999992</v>
      </c>
      <c r="I8" s="46"/>
      <c r="J8" s="20">
        <f>H8/12/4347.5</f>
        <v>0.17703431090665134</v>
      </c>
    </row>
    <row r="9" spans="1:10" ht="18" customHeight="1" x14ac:dyDescent="0.25">
      <c r="A9" s="54" t="s">
        <v>13</v>
      </c>
      <c r="B9" s="55"/>
      <c r="C9" s="55"/>
      <c r="D9" s="55"/>
      <c r="E9" s="55"/>
      <c r="F9" s="55"/>
      <c r="G9" s="55"/>
      <c r="H9" s="55"/>
      <c r="I9" s="56"/>
      <c r="J9" s="19"/>
    </row>
    <row r="10" spans="1:10" ht="23.25" customHeight="1" x14ac:dyDescent="0.25">
      <c r="A10" s="10" t="s">
        <v>14</v>
      </c>
      <c r="B10" s="57" t="s">
        <v>15</v>
      </c>
      <c r="C10" s="58"/>
      <c r="D10" s="59" t="s">
        <v>9</v>
      </c>
      <c r="E10" s="61">
        <v>0.6</v>
      </c>
      <c r="F10" s="61">
        <v>1257.9000000000001</v>
      </c>
      <c r="G10" s="61">
        <v>247</v>
      </c>
      <c r="H10" s="63">
        <f>SUM(E10*F10*G10)</f>
        <v>186420.78</v>
      </c>
      <c r="I10" s="48"/>
      <c r="J10" s="19"/>
    </row>
    <row r="11" spans="1:10" ht="128.25" customHeight="1" x14ac:dyDescent="0.25">
      <c r="A11" s="66" t="s">
        <v>16</v>
      </c>
      <c r="B11" s="67"/>
      <c r="C11" s="68"/>
      <c r="D11" s="60"/>
      <c r="E11" s="62"/>
      <c r="F11" s="62"/>
      <c r="G11" s="62"/>
      <c r="H11" s="64"/>
      <c r="I11" s="65"/>
      <c r="J11" s="20">
        <f>H10/12/4347.5</f>
        <v>3.5733329499712481</v>
      </c>
    </row>
    <row r="12" spans="1:10" ht="18" customHeight="1" x14ac:dyDescent="0.25">
      <c r="A12" s="36" t="s">
        <v>17</v>
      </c>
      <c r="B12" s="37"/>
      <c r="C12" s="37"/>
      <c r="D12" s="37"/>
      <c r="E12" s="37"/>
      <c r="F12" s="37"/>
      <c r="G12" s="37"/>
      <c r="H12" s="37"/>
      <c r="I12" s="38"/>
      <c r="J12" s="19"/>
    </row>
    <row r="13" spans="1:10" ht="26.25" customHeight="1" x14ac:dyDescent="0.25">
      <c r="A13" s="11" t="s">
        <v>18</v>
      </c>
      <c r="B13" s="69" t="s">
        <v>19</v>
      </c>
      <c r="C13" s="70"/>
      <c r="D13" s="71" t="s">
        <v>9</v>
      </c>
      <c r="E13" s="73">
        <v>7.05</v>
      </c>
      <c r="F13" s="73">
        <v>4347.5</v>
      </c>
      <c r="G13" s="75">
        <v>2</v>
      </c>
      <c r="H13" s="77">
        <f>SUM(E13*F13*G13)</f>
        <v>61299.75</v>
      </c>
      <c r="I13" s="46"/>
      <c r="J13" s="19"/>
    </row>
    <row r="14" spans="1:10" ht="138.75" customHeight="1" x14ac:dyDescent="0.25">
      <c r="A14" s="78" t="s">
        <v>20</v>
      </c>
      <c r="B14" s="79"/>
      <c r="C14" s="80"/>
      <c r="D14" s="72"/>
      <c r="E14" s="74"/>
      <c r="F14" s="74"/>
      <c r="G14" s="76"/>
      <c r="H14" s="64"/>
      <c r="I14" s="65"/>
      <c r="J14" s="20">
        <f>H13/12/4347.5</f>
        <v>1.175</v>
      </c>
    </row>
    <row r="15" spans="1:10" ht="18" customHeight="1" x14ac:dyDescent="0.25">
      <c r="A15" s="54" t="s">
        <v>21</v>
      </c>
      <c r="B15" s="55"/>
      <c r="C15" s="55"/>
      <c r="D15" s="55"/>
      <c r="E15" s="55"/>
      <c r="F15" s="55"/>
      <c r="G15" s="55"/>
      <c r="H15" s="55"/>
      <c r="I15" s="56"/>
      <c r="J15" s="19"/>
    </row>
    <row r="16" spans="1:10" ht="25.5" customHeight="1" x14ac:dyDescent="0.25">
      <c r="A16" s="12" t="s">
        <v>22</v>
      </c>
      <c r="B16" s="81" t="s">
        <v>23</v>
      </c>
      <c r="C16" s="82"/>
      <c r="D16" s="83" t="s">
        <v>9</v>
      </c>
      <c r="E16" s="84">
        <v>0.52</v>
      </c>
      <c r="F16" s="84">
        <v>4347.5</v>
      </c>
      <c r="G16" s="84">
        <v>48</v>
      </c>
      <c r="H16" s="47">
        <f>SUM(E16*F16*G16)</f>
        <v>108513.60000000001</v>
      </c>
      <c r="I16" s="48"/>
      <c r="J16" s="19"/>
    </row>
    <row r="17" spans="1:11" ht="179.25" customHeight="1" x14ac:dyDescent="0.25">
      <c r="A17" s="85" t="s">
        <v>43</v>
      </c>
      <c r="B17" s="86"/>
      <c r="C17" s="87"/>
      <c r="D17" s="83"/>
      <c r="E17" s="84"/>
      <c r="F17" s="84"/>
      <c r="G17" s="84"/>
      <c r="H17" s="47"/>
      <c r="I17" s="48"/>
      <c r="J17" s="20">
        <f>H16/12/4347.5</f>
        <v>2.08</v>
      </c>
    </row>
    <row r="18" spans="1:11" ht="18" customHeight="1" x14ac:dyDescent="0.25">
      <c r="A18" s="54" t="s">
        <v>24</v>
      </c>
      <c r="B18" s="55"/>
      <c r="C18" s="55"/>
      <c r="D18" s="55"/>
      <c r="E18" s="55"/>
      <c r="F18" s="55"/>
      <c r="G18" s="55"/>
      <c r="H18" s="55"/>
      <c r="I18" s="56"/>
      <c r="J18" s="19"/>
    </row>
    <row r="19" spans="1:11" ht="36" customHeight="1" x14ac:dyDescent="0.25">
      <c r="A19" s="98" t="s">
        <v>37</v>
      </c>
      <c r="B19" s="99"/>
      <c r="C19" s="116"/>
      <c r="D19" s="13" t="s">
        <v>25</v>
      </c>
      <c r="E19" s="14">
        <v>3500</v>
      </c>
      <c r="F19" s="14">
        <v>1</v>
      </c>
      <c r="G19" s="18">
        <v>7</v>
      </c>
      <c r="H19" s="47">
        <f>SUM(E19*F19*G19)</f>
        <v>24500</v>
      </c>
      <c r="I19" s="48"/>
      <c r="J19" s="19">
        <f>H19/12/4347.5</f>
        <v>0.46961855472493774</v>
      </c>
    </row>
    <row r="20" spans="1:11" ht="18" customHeight="1" x14ac:dyDescent="0.25">
      <c r="A20" s="54" t="s">
        <v>41</v>
      </c>
      <c r="B20" s="55"/>
      <c r="C20" s="55"/>
      <c r="D20" s="55"/>
      <c r="E20" s="55"/>
      <c r="F20" s="55"/>
      <c r="G20" s="55"/>
      <c r="H20" s="55"/>
      <c r="I20" s="56"/>
      <c r="J20" s="20"/>
    </row>
    <row r="21" spans="1:11" ht="30" customHeight="1" x14ac:dyDescent="0.25">
      <c r="A21" s="98" t="s">
        <v>42</v>
      </c>
      <c r="B21" s="99"/>
      <c r="C21" s="116"/>
      <c r="D21" s="13" t="s">
        <v>25</v>
      </c>
      <c r="E21" s="14">
        <v>0.26</v>
      </c>
      <c r="F21" s="14">
        <v>4347.5</v>
      </c>
      <c r="G21" s="15">
        <v>12</v>
      </c>
      <c r="H21" s="47">
        <f>SUM(E21*F21*G21)</f>
        <v>13564.2</v>
      </c>
      <c r="I21" s="48"/>
      <c r="J21" s="19">
        <f>H21/12/4347.5</f>
        <v>0.26</v>
      </c>
    </row>
    <row r="22" spans="1:11" ht="18" customHeight="1" x14ac:dyDescent="0.25">
      <c r="A22" s="54" t="s">
        <v>33</v>
      </c>
      <c r="B22" s="55"/>
      <c r="C22" s="55"/>
      <c r="D22" s="55"/>
      <c r="E22" s="55"/>
      <c r="F22" s="55"/>
      <c r="G22" s="55"/>
      <c r="H22" s="55"/>
      <c r="I22" s="56"/>
      <c r="J22" s="20"/>
    </row>
    <row r="23" spans="1:11" ht="191.25" customHeight="1" x14ac:dyDescent="0.25">
      <c r="A23" s="78" t="s">
        <v>38</v>
      </c>
      <c r="B23" s="79"/>
      <c r="C23" s="103"/>
      <c r="D23" s="21" t="s">
        <v>9</v>
      </c>
      <c r="E23" s="22">
        <v>0.19</v>
      </c>
      <c r="F23" s="22">
        <v>4347.5</v>
      </c>
      <c r="G23" s="24">
        <v>365</v>
      </c>
      <c r="H23" s="104">
        <f>SUM(E23*F23*G23)</f>
        <v>301499.125</v>
      </c>
      <c r="I23" s="115"/>
      <c r="J23" s="19">
        <f>H23/12/4347.5</f>
        <v>5.7791666666666668</v>
      </c>
    </row>
    <row r="24" spans="1:11" ht="18" customHeight="1" x14ac:dyDescent="0.25">
      <c r="A24" s="95" t="s">
        <v>26</v>
      </c>
      <c r="B24" s="96"/>
      <c r="C24" s="96"/>
      <c r="D24" s="96"/>
      <c r="E24" s="96"/>
      <c r="F24" s="96"/>
      <c r="G24" s="96"/>
      <c r="H24" s="96"/>
      <c r="I24" s="97"/>
      <c r="J24" s="20"/>
    </row>
    <row r="25" spans="1:11" x14ac:dyDescent="0.25">
      <c r="A25" s="98" t="s">
        <v>45</v>
      </c>
      <c r="B25" s="99"/>
      <c r="C25" s="100"/>
      <c r="D25" s="101" t="s">
        <v>9</v>
      </c>
      <c r="E25" s="102">
        <v>0.2</v>
      </c>
      <c r="F25" s="102">
        <v>4347.5</v>
      </c>
      <c r="G25" s="102">
        <v>365</v>
      </c>
      <c r="H25" s="63">
        <f>SUM(E25*F25*G25)</f>
        <v>317367.5</v>
      </c>
      <c r="I25" s="48"/>
      <c r="J25" s="19"/>
    </row>
    <row r="26" spans="1:11" ht="320.25" customHeight="1" x14ac:dyDescent="0.25">
      <c r="A26" s="66"/>
      <c r="B26" s="67"/>
      <c r="C26" s="68"/>
      <c r="D26" s="59"/>
      <c r="E26" s="61"/>
      <c r="F26" s="61"/>
      <c r="G26" s="61"/>
      <c r="H26" s="64"/>
      <c r="I26" s="65"/>
      <c r="J26" s="25">
        <f>H25/12/4347.5</f>
        <v>6.0833333333333339</v>
      </c>
    </row>
    <row r="27" spans="1:11" ht="18" customHeight="1" x14ac:dyDescent="0.25">
      <c r="A27" s="95" t="s">
        <v>39</v>
      </c>
      <c r="B27" s="96"/>
      <c r="C27" s="96"/>
      <c r="D27" s="96"/>
      <c r="E27" s="96"/>
      <c r="F27" s="96"/>
      <c r="G27" s="96"/>
      <c r="H27" s="96"/>
      <c r="I27" s="96"/>
      <c r="J27" s="27"/>
    </row>
    <row r="28" spans="1:11" ht="26.25" customHeight="1" x14ac:dyDescent="0.25">
      <c r="A28" s="78" t="s">
        <v>40</v>
      </c>
      <c r="B28" s="79"/>
      <c r="C28" s="103"/>
      <c r="D28" s="21" t="s">
        <v>9</v>
      </c>
      <c r="E28" s="22">
        <v>0.56999999999999995</v>
      </c>
      <c r="F28" s="23">
        <v>4347.5</v>
      </c>
      <c r="G28" s="24">
        <v>12</v>
      </c>
      <c r="H28" s="104">
        <f>SUM(E28*F28*G28)</f>
        <v>29736.899999999998</v>
      </c>
      <c r="I28" s="105"/>
      <c r="J28" s="28">
        <f>H28/12/4347.5</f>
        <v>0.56999999999999995</v>
      </c>
    </row>
    <row r="29" spans="1:11" ht="18" customHeight="1" x14ac:dyDescent="0.25">
      <c r="A29" s="88" t="s">
        <v>36</v>
      </c>
      <c r="B29" s="89"/>
      <c r="C29" s="89"/>
      <c r="D29" s="89"/>
      <c r="E29" s="89"/>
      <c r="F29" s="89"/>
      <c r="G29" s="89"/>
      <c r="H29" s="89"/>
      <c r="I29" s="90"/>
      <c r="J29" s="26"/>
      <c r="K29" s="19">
        <f>SUM(J28+J26+J23+J21+J19+J17+J11+J8+J7)+J14</f>
        <v>22.76627975848189</v>
      </c>
    </row>
    <row r="30" spans="1:11" x14ac:dyDescent="0.25">
      <c r="A30" s="91" t="s">
        <v>27</v>
      </c>
      <c r="B30" s="92"/>
      <c r="C30" s="92"/>
      <c r="D30" s="92"/>
      <c r="E30" s="92"/>
      <c r="F30" s="92"/>
      <c r="G30" s="16"/>
      <c r="H30" s="93">
        <v>38450.89</v>
      </c>
      <c r="I30" s="94"/>
      <c r="J30" s="20">
        <f>H30/12/4347.5</f>
        <v>0.73703066896683922</v>
      </c>
    </row>
    <row r="31" spans="1:11" x14ac:dyDescent="0.25">
      <c r="A31" s="110" t="s">
        <v>32</v>
      </c>
      <c r="B31" s="111"/>
      <c r="C31" s="111"/>
      <c r="D31" s="111"/>
      <c r="E31" s="111"/>
      <c r="F31" s="111"/>
      <c r="G31" s="112"/>
      <c r="H31" s="113">
        <f>SUM(H30+H25+H23+H21+H16+H13+H10+H8+H6+H19+H28)</f>
        <v>1226167.7049999998</v>
      </c>
      <c r="I31" s="114"/>
      <c r="J31" s="19"/>
    </row>
    <row r="32" spans="1:11" x14ac:dyDescent="0.25">
      <c r="A32" s="110" t="s">
        <v>28</v>
      </c>
      <c r="B32" s="111"/>
      <c r="C32" s="111"/>
      <c r="D32" s="111"/>
      <c r="E32" s="111"/>
      <c r="F32" s="111"/>
      <c r="G32" s="112"/>
      <c r="H32" s="113">
        <f>SUM(H31/12)</f>
        <v>102180.64208333332</v>
      </c>
      <c r="I32" s="115"/>
      <c r="J32" s="19"/>
    </row>
    <row r="33" spans="1:10" ht="15.75" thickBot="1" x14ac:dyDescent="0.3">
      <c r="A33" s="110" t="s">
        <v>34</v>
      </c>
      <c r="B33" s="111"/>
      <c r="C33" s="111"/>
      <c r="D33" s="111"/>
      <c r="E33" s="111"/>
      <c r="F33" s="111"/>
      <c r="G33" s="112"/>
      <c r="H33" s="77">
        <v>4347.5</v>
      </c>
      <c r="I33" s="46"/>
      <c r="J33" s="19"/>
    </row>
    <row r="34" spans="1:10" ht="15.75" thickBot="1" x14ac:dyDescent="0.3">
      <c r="A34" s="106" t="s">
        <v>29</v>
      </c>
      <c r="B34" s="107"/>
      <c r="C34" s="107"/>
      <c r="D34" s="107"/>
      <c r="E34" s="107"/>
      <c r="F34" s="107"/>
      <c r="G34" s="107"/>
      <c r="H34" s="108">
        <f>H31/H33/12</f>
        <v>23.503310427448724</v>
      </c>
      <c r="I34" s="109"/>
      <c r="J34" s="20">
        <f>SUM(J7:J33)</f>
        <v>23.503310427448724</v>
      </c>
    </row>
    <row r="35" spans="1:10" x14ac:dyDescent="0.25">
      <c r="A35" s="17" t="s">
        <v>30</v>
      </c>
      <c r="B35" s="17"/>
      <c r="C35" s="17"/>
      <c r="D35" s="17"/>
      <c r="E35" s="17"/>
      <c r="F35" s="17"/>
      <c r="G35" s="17"/>
      <c r="H35" s="17"/>
      <c r="I35" s="17"/>
    </row>
    <row r="36" spans="1:10" x14ac:dyDescent="0.25">
      <c r="A36" s="1" t="s">
        <v>31</v>
      </c>
      <c r="B36" s="1"/>
      <c r="C36" s="1"/>
      <c r="D36" s="1"/>
      <c r="E36" s="1"/>
      <c r="F36" s="1"/>
      <c r="G36" s="1"/>
      <c r="H36" s="1"/>
      <c r="I36" s="1"/>
    </row>
  </sheetData>
  <mergeCells count="67">
    <mergeCell ref="A22:I22"/>
    <mergeCell ref="A23:C23"/>
    <mergeCell ref="H23:I23"/>
    <mergeCell ref="A18:I18"/>
    <mergeCell ref="A19:C19"/>
    <mergeCell ref="H19:I19"/>
    <mergeCell ref="A20:I20"/>
    <mergeCell ref="A21:C21"/>
    <mergeCell ref="H21:I21"/>
    <mergeCell ref="A34:G34"/>
    <mergeCell ref="H34:I34"/>
    <mergeCell ref="A31:G31"/>
    <mergeCell ref="H31:I31"/>
    <mergeCell ref="A32:G32"/>
    <mergeCell ref="H32:I32"/>
    <mergeCell ref="A33:G33"/>
    <mergeCell ref="H33:I33"/>
    <mergeCell ref="A29:I29"/>
    <mergeCell ref="A30:F30"/>
    <mergeCell ref="H30:I30"/>
    <mergeCell ref="A24:I24"/>
    <mergeCell ref="A25:C26"/>
    <mergeCell ref="D25:D26"/>
    <mergeCell ref="E25:E26"/>
    <mergeCell ref="F25:F26"/>
    <mergeCell ref="G25:G26"/>
    <mergeCell ref="H25:I26"/>
    <mergeCell ref="A28:C28"/>
    <mergeCell ref="A27:I27"/>
    <mergeCell ref="H28:I28"/>
    <mergeCell ref="A15:I15"/>
    <mergeCell ref="B16:C16"/>
    <mergeCell ref="D16:D17"/>
    <mergeCell ref="E16:E17"/>
    <mergeCell ref="F16:F17"/>
    <mergeCell ref="G16:G17"/>
    <mergeCell ref="H16:I17"/>
    <mergeCell ref="A17:C17"/>
    <mergeCell ref="A12:I12"/>
    <mergeCell ref="B13:C13"/>
    <mergeCell ref="D13:D14"/>
    <mergeCell ref="E13:E14"/>
    <mergeCell ref="F13:F14"/>
    <mergeCell ref="G13:G14"/>
    <mergeCell ref="H13:I14"/>
    <mergeCell ref="A14:C14"/>
    <mergeCell ref="B8:C8"/>
    <mergeCell ref="H8:I8"/>
    <mergeCell ref="A9:I9"/>
    <mergeCell ref="B10:C10"/>
    <mergeCell ref="D10:D11"/>
    <mergeCell ref="E10:E11"/>
    <mergeCell ref="F10:F11"/>
    <mergeCell ref="G10:G11"/>
    <mergeCell ref="H10:I11"/>
    <mergeCell ref="A11:C11"/>
    <mergeCell ref="A2:I3"/>
    <mergeCell ref="A4:C4"/>
    <mergeCell ref="H4:I4"/>
    <mergeCell ref="A5:I5"/>
    <mergeCell ref="B6:C6"/>
    <mergeCell ref="D6:D7"/>
    <mergeCell ref="E6:E7"/>
    <mergeCell ref="F6:F7"/>
    <mergeCell ref="G6:G7"/>
    <mergeCell ref="H6:I7"/>
    <mergeCell ref="A7:C7"/>
  </mergeCells>
  <pageMargins left="0.7" right="0.7" top="0.7" bottom="0.19" header="0.3" footer="0.25"/>
  <pageSetup paperSize="9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 по мес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user</cp:lastModifiedBy>
  <cp:lastPrinted>2022-11-08T04:56:11Z</cp:lastPrinted>
  <dcterms:created xsi:type="dcterms:W3CDTF">2018-04-13T06:44:19Z</dcterms:created>
  <dcterms:modified xsi:type="dcterms:W3CDTF">2022-11-08T05:47:25Z</dcterms:modified>
</cp:coreProperties>
</file>